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25" activeTab="0"/>
  </bookViews>
  <sheets>
    <sheet name="INFORME ANUAL POR TRIMESTRE" sheetId="1" r:id="rId1"/>
  </sheets>
  <definedNames>
    <definedName name="_xlnm.Print_Area" localSheetId="0">'INFORME ANUAL POR TRIMESTRE'!$A$1:$U$35</definedName>
  </definedNames>
  <calcPr fullCalcOnLoad="1"/>
</workbook>
</file>

<file path=xl/sharedStrings.xml><?xml version="1.0" encoding="utf-8"?>
<sst xmlns="http://schemas.openxmlformats.org/spreadsheetml/2006/main" count="82" uniqueCount="49">
  <si>
    <t>FONDO JALISCO DE FOMENTO EMPRESARIAL</t>
  </si>
  <si>
    <t>ACTIVIDAD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</si>
  <si>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</si>
  <si>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</si>
  <si>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</si>
  <si>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</si>
  <si>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</si>
  <si>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</si>
  <si>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</si>
  <si>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</si>
  <si>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 xml:space="preserve">OCTUBRE </t>
  </si>
  <si>
    <t>NOVIEMBRE</t>
  </si>
  <si>
    <t>DICIEMBRE</t>
  </si>
  <si>
    <t>TOTAL</t>
  </si>
  <si>
    <t>% del Total</t>
  </si>
  <si>
    <t>UNIDAD DE MEDIDA</t>
  </si>
  <si>
    <t>FINANCIAMIENTO</t>
  </si>
  <si>
    <t>JULIO</t>
  </si>
  <si>
    <t xml:space="preserve">MAYO </t>
  </si>
  <si>
    <t>OCTUBRE</t>
  </si>
  <si>
    <t>PRIMER TRIMESTRE</t>
  </si>
  <si>
    <t>SEGUNDO TRIMESTRE</t>
  </si>
  <si>
    <t>TERCER TRIMESTRE</t>
  </si>
  <si>
    <t>CUARTO CUATRIMESTRE</t>
  </si>
  <si>
    <t>INFORME TRIMESTRAL Y ANUAL DE ACTIVIDADES</t>
  </si>
  <si>
    <t>Modelo de Emprendiemiento Social Colaborativo</t>
  </si>
  <si>
    <t>Modelo de Emprendiemiento de Alto Impacto</t>
  </si>
  <si>
    <t>Modelo de Incubación Tradicional de Negocios</t>
  </si>
  <si>
    <t>Modelo de Emprendimiento Institucional para la competitividad de las Pymes</t>
  </si>
  <si>
    <t>CRÉDITO</t>
  </si>
  <si>
    <t>PESOS</t>
  </si>
  <si>
    <t>%</t>
  </si>
  <si>
    <t>PERSONA CAPACITADA</t>
  </si>
  <si>
    <t>FONDOS</t>
  </si>
  <si>
    <t>FECHA:</t>
  </si>
  <si>
    <t>PRÓRROGAS</t>
  </si>
  <si>
    <t>Financiamientos generados en el Interior del Estado</t>
  </si>
  <si>
    <t>Financiamientos generados en la Zona Centro</t>
  </si>
  <si>
    <t>Financiamientos prórrogados en el Interior del Estado</t>
  </si>
  <si>
    <t>Financiamientos prórrogados en la Zona Centro</t>
  </si>
  <si>
    <t>Monto de financiamiento generado total</t>
  </si>
  <si>
    <t>Monto de financiamiento generado en el Interior del Estado</t>
  </si>
  <si>
    <t>Monto otorgado de prórrogas en el Interior del Estado</t>
  </si>
  <si>
    <t>Monto de financiamiento generado en la Zona Centro</t>
  </si>
  <si>
    <t>Monto otorgado de prórrogas en la Zona Centro</t>
  </si>
  <si>
    <t>DESARROLLO EMPRESARIAL</t>
  </si>
  <si>
    <t>Total de financiamientos generados</t>
  </si>
  <si>
    <t>Número total de emprendedores y empresarios capacitados por Desarrollo Empresarial</t>
  </si>
  <si>
    <t>Diciembre 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</si>
</sst>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&quot;$&quot;#,##0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0.000"/>
    <numFmt numFmtId="175" formatCode="[$-80A]dddd\,\ dd&quot; de &quot;mmmm&quot; de &quot;yyyy"/>
    <numFmt numFmtId="176" formatCode="#,##0_ ;\-#,##0\ "/>
    <numFmt numFmtId="177" formatCode="#,##0.00_ ;\-#,##0.00\ "/>
    <numFmt numFmtId="178" formatCode="[$-80A]h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6"/>
      <color indexed="1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1" fillId="34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3" fontId="15" fillId="36" borderId="14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9" fontId="1" fillId="33" borderId="13" xfId="56" applyFont="1" applyFill="1" applyBorder="1" applyAlignment="1">
      <alignment horizontal="center" vertical="center"/>
    </xf>
    <xf numFmtId="9" fontId="15" fillId="36" borderId="14" xfId="56" applyFont="1" applyFill="1" applyBorder="1" applyAlignment="1">
      <alignment horizontal="center" vertical="center"/>
    </xf>
    <xf numFmtId="0" fontId="1" fillId="33" borderId="13" xfId="56" applyNumberFormat="1" applyFont="1" applyFill="1" applyBorder="1" applyAlignment="1">
      <alignment horizontal="center" vertical="center"/>
    </xf>
    <xf numFmtId="9" fontId="1" fillId="33" borderId="15" xfId="56" applyFont="1" applyFill="1" applyBorder="1" applyAlignment="1">
      <alignment horizontal="center" vertical="center"/>
    </xf>
    <xf numFmtId="44" fontId="1" fillId="33" borderId="16" xfId="0" applyNumberFormat="1" applyFont="1" applyFill="1" applyBorder="1" applyAlignment="1">
      <alignment horizontal="center" vertical="center"/>
    </xf>
    <xf numFmtId="44" fontId="1" fillId="33" borderId="13" xfId="50" applyFont="1" applyFill="1" applyBorder="1" applyAlignment="1">
      <alignment horizontal="center" vertical="center"/>
    </xf>
    <xf numFmtId="44" fontId="1" fillId="33" borderId="13" xfId="0" applyNumberFormat="1" applyFont="1" applyFill="1" applyBorder="1" applyAlignment="1">
      <alignment horizontal="center" vertical="center"/>
    </xf>
    <xf numFmtId="9" fontId="15" fillId="36" borderId="13" xfId="56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3" fontId="15" fillId="36" borderId="13" xfId="0" applyNumberFormat="1" applyFont="1" applyFill="1" applyBorder="1" applyAlignment="1">
      <alignment horizontal="center" vertical="center"/>
    </xf>
    <xf numFmtId="9" fontId="15" fillId="33" borderId="15" xfId="56" applyFont="1" applyFill="1" applyBorder="1" applyAlignment="1">
      <alignment horizontal="center" vertical="center"/>
    </xf>
    <xf numFmtId="9" fontId="15" fillId="33" borderId="13" xfId="56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15" fillId="33" borderId="13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44" fontId="15" fillId="33" borderId="13" xfId="0" applyNumberFormat="1" applyFont="1" applyFill="1" applyBorder="1" applyAlignment="1">
      <alignment horizontal="center" vertical="center"/>
    </xf>
    <xf numFmtId="44" fontId="15" fillId="33" borderId="13" xfId="5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3" fontId="4" fillId="34" borderId="0" xfId="0" applyNumberFormat="1" applyFont="1" applyFill="1" applyAlignment="1">
      <alignment/>
    </xf>
    <xf numFmtId="0" fontId="1" fillId="34" borderId="15" xfId="0" applyFont="1" applyFill="1" applyBorder="1" applyAlignment="1">
      <alignment horizontal="center" vertical="center"/>
    </xf>
    <xf numFmtId="0" fontId="1" fillId="33" borderId="15" xfId="56" applyNumberFormat="1" applyFont="1" applyFill="1" applyBorder="1" applyAlignment="1">
      <alignment horizontal="center" vertical="center"/>
    </xf>
    <xf numFmtId="44" fontId="1" fillId="33" borderId="15" xfId="0" applyNumberFormat="1" applyFont="1" applyFill="1" applyBorder="1" applyAlignment="1">
      <alignment horizontal="center" vertical="center"/>
    </xf>
    <xf numFmtId="44" fontId="1" fillId="33" borderId="15" xfId="50" applyFont="1" applyFill="1" applyBorder="1" applyAlignment="1">
      <alignment horizontal="center" vertical="center"/>
    </xf>
    <xf numFmtId="44" fontId="0" fillId="33" borderId="0" xfId="0" applyNumberFormat="1" applyFont="1" applyFill="1" applyBorder="1" applyAlignment="1">
      <alignment/>
    </xf>
    <xf numFmtId="44" fontId="0" fillId="33" borderId="0" xfId="50" applyFont="1" applyFill="1" applyBorder="1" applyAlignment="1">
      <alignment/>
    </xf>
    <xf numFmtId="8" fontId="1" fillId="33" borderId="13" xfId="50" applyNumberFormat="1" applyFont="1" applyFill="1" applyBorder="1" applyAlignment="1">
      <alignment horizontal="center" vertical="center"/>
    </xf>
    <xf numFmtId="0" fontId="1" fillId="33" borderId="13" xfId="54" applyNumberFormat="1" applyFont="1" applyFill="1" applyBorder="1" applyAlignment="1">
      <alignment horizontal="center" vertical="center"/>
      <protection/>
    </xf>
    <xf numFmtId="3" fontId="4" fillId="34" borderId="0" xfId="0" applyNumberFormat="1" applyFont="1" applyFill="1" applyAlignment="1">
      <alignment horizontal="center" vertical="center"/>
    </xf>
    <xf numFmtId="0" fontId="1" fillId="33" borderId="13" xfId="57" applyNumberFormat="1" applyFont="1" applyFill="1" applyBorder="1" applyAlignment="1">
      <alignment horizontal="center" vertical="center"/>
    </xf>
    <xf numFmtId="0" fontId="1" fillId="33" borderId="15" xfId="57" applyNumberFormat="1" applyFont="1" applyFill="1" applyBorder="1" applyAlignment="1">
      <alignment horizontal="center" vertical="center"/>
    </xf>
    <xf numFmtId="8" fontId="1" fillId="33" borderId="13" xfId="54" applyNumberFormat="1" applyFont="1" applyFill="1" applyBorder="1" applyAlignment="1">
      <alignment horizontal="center" vertical="center"/>
      <protection/>
    </xf>
    <xf numFmtId="44" fontId="1" fillId="33" borderId="13" xfId="54" applyNumberFormat="1" applyFont="1" applyFill="1" applyBorder="1" applyAlignment="1">
      <alignment horizontal="center" vertical="center"/>
      <protection/>
    </xf>
    <xf numFmtId="44" fontId="1" fillId="33" borderId="15" xfId="52" applyFont="1" applyFill="1" applyBorder="1" applyAlignment="1">
      <alignment horizontal="center" vertical="center"/>
    </xf>
    <xf numFmtId="9" fontId="1" fillId="33" borderId="13" xfId="57" applyFont="1" applyFill="1" applyBorder="1" applyAlignment="1">
      <alignment horizontal="center" vertical="center"/>
    </xf>
    <xf numFmtId="9" fontId="1" fillId="33" borderId="15" xfId="57" applyFont="1" applyFill="1" applyBorder="1" applyAlignment="1">
      <alignment horizontal="center" vertical="center"/>
    </xf>
    <xf numFmtId="44" fontId="1" fillId="33" borderId="13" xfId="52" applyFont="1" applyFill="1" applyBorder="1" applyAlignment="1">
      <alignment horizontal="center" vertical="center"/>
    </xf>
    <xf numFmtId="9" fontId="15" fillId="33" borderId="15" xfId="57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4" fontId="1" fillId="0" borderId="16" xfId="0" applyNumberFormat="1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3</xdr:col>
      <xdr:colOff>971550</xdr:colOff>
      <xdr:row>5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2514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120" zoomScaleNormal="120" zoomScalePageLayoutView="0" workbookViewId="0" topLeftCell="N1">
      <selection activeCell="G8" sqref="G8:G10"/>
    </sheetView>
  </sheetViews>
  <sheetFormatPr defaultColWidth="11.421875" defaultRowHeight="12.75"/>
  <cols>
    <col min="1" max="1" width="0.9921875" style="3" customWidth="1"/>
    <col min="2" max="2" width="1.28515625" style="1" customWidth="1"/>
    <col min="3" max="3" width="22.00390625" style="1" customWidth="1"/>
    <col min="4" max="4" width="15.7109375" style="1" customWidth="1"/>
    <col min="5" max="6" width="13.7109375" style="1" customWidth="1"/>
    <col min="7" max="7" width="15.8515625" style="1" customWidth="1"/>
    <col min="8" max="11" width="13.7109375" style="1" customWidth="1"/>
    <col min="12" max="12" width="14.7109375" style="1" customWidth="1"/>
    <col min="13" max="13" width="16.00390625" style="1" bestFit="1" customWidth="1"/>
    <col min="14" max="14" width="13.8515625" style="1" customWidth="1"/>
    <col min="15" max="15" width="12.7109375" style="1" customWidth="1"/>
    <col min="16" max="16" width="13.7109375" style="1" customWidth="1"/>
    <col min="17" max="17" width="14.28125" style="1" customWidth="1"/>
    <col min="18" max="18" width="13.7109375" style="1" bestFit="1" customWidth="1"/>
    <col min="19" max="19" width="12.7109375" style="1" customWidth="1"/>
    <col min="20" max="20" width="17.00390625" style="25" customWidth="1"/>
    <col min="21" max="21" width="15.421875" style="25" bestFit="1" customWidth="1"/>
    <col min="22" max="16384" width="11.421875" style="3" customWidth="1"/>
  </cols>
  <sheetData>
    <row r="1" spans="1:21" ht="12.75">
      <c r="A1" s="1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2"/>
      <c r="U1" s="22"/>
    </row>
    <row r="2" spans="1:21" ht="18">
      <c r="A2" s="1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4.25">
      <c r="A3" s="12"/>
      <c r="B3" s="81" t="s">
        <v>24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9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N4" s="9"/>
      <c r="O4" s="9"/>
      <c r="P4" s="9"/>
      <c r="Q4" s="9"/>
      <c r="R4" s="9"/>
      <c r="S4" s="9"/>
      <c r="T4" s="23"/>
      <c r="U4" s="23"/>
    </row>
    <row r="5" spans="1:21" ht="12.7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2"/>
      <c r="N5" s="9"/>
      <c r="O5" s="9"/>
      <c r="P5" s="9"/>
      <c r="Q5" s="9"/>
      <c r="R5" s="9"/>
      <c r="S5" s="9"/>
      <c r="T5" s="10"/>
      <c r="U5" s="23"/>
    </row>
    <row r="6" spans="1:21" ht="12.75" customHeight="1">
      <c r="A6" s="12"/>
      <c r="B6" s="9"/>
      <c r="C6" s="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9"/>
      <c r="Q6" s="9"/>
      <c r="R6" s="9"/>
      <c r="S6" s="9"/>
      <c r="T6" s="43" t="s">
        <v>34</v>
      </c>
      <c r="U6" s="24" t="s">
        <v>48</v>
      </c>
    </row>
    <row r="7" spans="1:21" s="5" customFormat="1" ht="12.75">
      <c r="A7" s="13"/>
      <c r="B7" s="4"/>
      <c r="C7" s="11" t="s">
        <v>16</v>
      </c>
      <c r="D7" s="4"/>
      <c r="E7" s="4"/>
      <c r="F7" s="4"/>
      <c r="I7" s="4"/>
      <c r="J7" s="4"/>
      <c r="L7" s="4"/>
      <c r="N7" s="4"/>
      <c r="O7" s="4"/>
      <c r="P7" s="4"/>
      <c r="Q7" s="4"/>
      <c r="R7" s="4"/>
      <c r="S7" s="4"/>
      <c r="T7" s="7"/>
      <c r="U7" s="7"/>
    </row>
    <row r="8" spans="1:21" s="5" customFormat="1" ht="12.75" customHeight="1">
      <c r="A8" s="13"/>
      <c r="B8" s="4"/>
      <c r="C8" s="77" t="s">
        <v>1</v>
      </c>
      <c r="D8" s="79" t="s">
        <v>2</v>
      </c>
      <c r="E8" s="79" t="s">
        <v>3</v>
      </c>
      <c r="F8" s="79" t="s">
        <v>4</v>
      </c>
      <c r="G8" s="79" t="s">
        <v>20</v>
      </c>
      <c r="H8" s="79" t="s">
        <v>5</v>
      </c>
      <c r="I8" s="79" t="s">
        <v>6</v>
      </c>
      <c r="J8" s="79" t="s">
        <v>7</v>
      </c>
      <c r="K8" s="79" t="s">
        <v>21</v>
      </c>
      <c r="L8" s="79" t="s">
        <v>17</v>
      </c>
      <c r="M8" s="79" t="s">
        <v>8</v>
      </c>
      <c r="N8" s="79" t="s">
        <v>9</v>
      </c>
      <c r="O8" s="79" t="s">
        <v>22</v>
      </c>
      <c r="P8" s="79" t="s">
        <v>10</v>
      </c>
      <c r="Q8" s="79" t="s">
        <v>11</v>
      </c>
      <c r="R8" s="79" t="s">
        <v>12</v>
      </c>
      <c r="S8" s="79" t="s">
        <v>23</v>
      </c>
      <c r="T8" s="79" t="s">
        <v>13</v>
      </c>
      <c r="U8" s="79" t="s">
        <v>15</v>
      </c>
    </row>
    <row r="9" spans="1:21" s="5" customFormat="1" ht="12.75" customHeight="1">
      <c r="A9" s="13"/>
      <c r="B9" s="4"/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spans="1:21" s="5" customFormat="1" ht="12">
      <c r="A10" s="13"/>
      <c r="B10" s="4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2" s="50" customFormat="1" ht="22.5">
      <c r="A11" s="46"/>
      <c r="B11" s="47"/>
      <c r="C11" s="14" t="s">
        <v>46</v>
      </c>
      <c r="D11" s="26">
        <f>D12+D15+D13+D16</f>
        <v>1867</v>
      </c>
      <c r="E11" s="26">
        <f>E12+E15+E13+E16</f>
        <v>1673</v>
      </c>
      <c r="F11" s="26">
        <f>F12+F15+F13+F16</f>
        <v>1266</v>
      </c>
      <c r="G11" s="28">
        <f>D11+E11+F11</f>
        <v>4806</v>
      </c>
      <c r="H11" s="75">
        <f>H12+H15+H13+H16</f>
        <v>550</v>
      </c>
      <c r="I11" s="75">
        <f>I12+I15+I13+I16</f>
        <v>4824</v>
      </c>
      <c r="J11" s="26">
        <f>J12+J15+J13+J16</f>
        <v>8023</v>
      </c>
      <c r="K11" s="28">
        <f>H11+I11+J11</f>
        <v>13397</v>
      </c>
      <c r="L11" s="27">
        <f>L12+L15+L13+L16</f>
        <v>1725</v>
      </c>
      <c r="M11" s="27">
        <f>M12+M15+M13+M16</f>
        <v>1229</v>
      </c>
      <c r="N11" s="27">
        <f>N12+N15+N13+N16</f>
        <v>553</v>
      </c>
      <c r="O11" s="28">
        <f>L11+M11+N11</f>
        <v>3507</v>
      </c>
      <c r="P11" s="27">
        <f>P12+P15+P13+P16</f>
        <v>127</v>
      </c>
      <c r="Q11" s="27">
        <f>Q12+Q15+Q13+Q16</f>
        <v>157</v>
      </c>
      <c r="R11" s="27">
        <f>R12+R15+R13+R16</f>
        <v>147</v>
      </c>
      <c r="S11" s="28">
        <f>P11+Q11+R11</f>
        <v>431</v>
      </c>
      <c r="T11" s="48">
        <f>G11+K11+O11+S11</f>
        <v>22141</v>
      </c>
      <c r="U11" s="49" t="s">
        <v>29</v>
      </c>
      <c r="V11" s="65"/>
    </row>
    <row r="12" spans="1:21" s="50" customFormat="1" ht="22.5">
      <c r="A12" s="46"/>
      <c r="B12" s="51"/>
      <c r="C12" s="15" t="s">
        <v>36</v>
      </c>
      <c r="D12" s="29">
        <v>1309</v>
      </c>
      <c r="E12" s="30">
        <v>1190</v>
      </c>
      <c r="F12" s="30">
        <v>903</v>
      </c>
      <c r="G12" s="28">
        <f aca="true" t="shared" si="0" ref="G12:G23">D12+E12+F12</f>
        <v>3402</v>
      </c>
      <c r="H12" s="64">
        <v>137</v>
      </c>
      <c r="I12" s="30">
        <v>1302</v>
      </c>
      <c r="J12" s="30">
        <v>2374</v>
      </c>
      <c r="K12" s="28">
        <f>H12+I12+J12</f>
        <v>3813</v>
      </c>
      <c r="L12" s="30">
        <v>870</v>
      </c>
      <c r="M12" s="27">
        <v>734</v>
      </c>
      <c r="N12" s="30">
        <v>229</v>
      </c>
      <c r="O12" s="28">
        <f>L12+M12+N12</f>
        <v>1833</v>
      </c>
      <c r="P12" s="30">
        <v>21</v>
      </c>
      <c r="Q12" s="30">
        <v>35</v>
      </c>
      <c r="R12" s="30">
        <v>26</v>
      </c>
      <c r="S12" s="28">
        <f>P12+Q12+R12</f>
        <v>82</v>
      </c>
      <c r="T12" s="48">
        <f>G12+K12+O12+S12</f>
        <v>9130</v>
      </c>
      <c r="U12" s="49" t="s">
        <v>29</v>
      </c>
    </row>
    <row r="13" spans="1:21" s="50" customFormat="1" ht="22.5">
      <c r="A13" s="46"/>
      <c r="B13" s="51"/>
      <c r="C13" s="15" t="s">
        <v>38</v>
      </c>
      <c r="D13" s="26">
        <v>0</v>
      </c>
      <c r="E13" s="30">
        <v>0</v>
      </c>
      <c r="F13" s="30">
        <v>0</v>
      </c>
      <c r="G13" s="28">
        <f t="shared" si="0"/>
        <v>0</v>
      </c>
      <c r="H13" s="64">
        <v>0</v>
      </c>
      <c r="I13" s="30">
        <v>1971</v>
      </c>
      <c r="J13" s="30">
        <v>196</v>
      </c>
      <c r="K13" s="28">
        <f>H13+I13+J13</f>
        <v>2167</v>
      </c>
      <c r="L13" s="30">
        <v>78</v>
      </c>
      <c r="M13" s="30">
        <v>34</v>
      </c>
      <c r="N13" s="30">
        <v>5</v>
      </c>
      <c r="O13" s="28">
        <f>L13+M13+N13</f>
        <v>117</v>
      </c>
      <c r="P13" s="30">
        <v>17</v>
      </c>
      <c r="Q13" s="30">
        <v>20</v>
      </c>
      <c r="R13" s="30">
        <v>7</v>
      </c>
      <c r="S13" s="28">
        <f>P13+Q13+R13</f>
        <v>44</v>
      </c>
      <c r="T13" s="48">
        <f>G13+K13+O13+S13</f>
        <v>2328</v>
      </c>
      <c r="U13" s="49" t="s">
        <v>35</v>
      </c>
    </row>
    <row r="14" spans="1:21" s="50" customFormat="1" ht="12">
      <c r="A14" s="46"/>
      <c r="B14" s="51"/>
      <c r="C14" s="17" t="s">
        <v>14</v>
      </c>
      <c r="D14" s="31">
        <f aca="true" t="shared" si="1" ref="D14:N14">(D12+D13)/D11</f>
        <v>0.7011247991430102</v>
      </c>
      <c r="E14" s="31">
        <f t="shared" si="1"/>
        <v>0.7112970711297071</v>
      </c>
      <c r="F14" s="31">
        <f t="shared" si="1"/>
        <v>0.7132701421800948</v>
      </c>
      <c r="G14" s="32">
        <f t="shared" si="1"/>
        <v>0.7078651685393258</v>
      </c>
      <c r="H14" s="31">
        <f t="shared" si="1"/>
        <v>0.24909090909090909</v>
      </c>
      <c r="I14" s="31">
        <f t="shared" si="1"/>
        <v>0.6784825870646766</v>
      </c>
      <c r="J14" s="31">
        <f t="shared" si="1"/>
        <v>0.32032905396983674</v>
      </c>
      <c r="K14" s="32">
        <f>(K12+K13)/(K11)</f>
        <v>0.44636858998283196</v>
      </c>
      <c r="L14" s="31">
        <f t="shared" si="1"/>
        <v>0.5495652173913044</v>
      </c>
      <c r="M14" s="31">
        <f t="shared" si="1"/>
        <v>0.6248982912937348</v>
      </c>
      <c r="N14" s="31">
        <f t="shared" si="1"/>
        <v>0.4231464737793852</v>
      </c>
      <c r="O14" s="32">
        <f>(O12+O13)/(O11)</f>
        <v>0.5560307955517536</v>
      </c>
      <c r="P14" s="71">
        <f>(P12+P13)/P11</f>
        <v>0.2992125984251969</v>
      </c>
      <c r="Q14" s="71">
        <f>(Q12+Q13)/Q11</f>
        <v>0.3503184713375796</v>
      </c>
      <c r="R14" s="71">
        <f>(R12+R13)/R11</f>
        <v>0.22448979591836735</v>
      </c>
      <c r="S14" s="32">
        <f>(S12+S13)/(S11)</f>
        <v>0.2923433874709977</v>
      </c>
      <c r="T14" s="42">
        <f>(T12+T13)/(T11)</f>
        <v>0.5175014678650467</v>
      </c>
      <c r="U14" s="52" t="s">
        <v>31</v>
      </c>
    </row>
    <row r="15" spans="1:21" s="50" customFormat="1" ht="22.5">
      <c r="A15" s="46"/>
      <c r="B15" s="51"/>
      <c r="C15" s="15" t="s">
        <v>37</v>
      </c>
      <c r="D15" s="26">
        <v>558</v>
      </c>
      <c r="E15" s="33">
        <v>483</v>
      </c>
      <c r="F15" s="33">
        <v>363</v>
      </c>
      <c r="G15" s="28">
        <f t="shared" si="0"/>
        <v>1404</v>
      </c>
      <c r="H15" s="33">
        <v>413</v>
      </c>
      <c r="I15" s="33">
        <v>973</v>
      </c>
      <c r="J15" s="33">
        <v>5069</v>
      </c>
      <c r="K15" s="28">
        <f>H15+I15+J15</f>
        <v>6455</v>
      </c>
      <c r="L15" s="33">
        <v>596</v>
      </c>
      <c r="M15" s="33">
        <v>389</v>
      </c>
      <c r="N15" s="33">
        <v>302</v>
      </c>
      <c r="O15" s="28">
        <f>L15+M15+N15</f>
        <v>1287</v>
      </c>
      <c r="P15" s="66">
        <v>36</v>
      </c>
      <c r="Q15" s="33">
        <v>52</v>
      </c>
      <c r="R15" s="33">
        <v>97</v>
      </c>
      <c r="S15" s="28">
        <f>P15+Q15+R15</f>
        <v>185</v>
      </c>
      <c r="T15" s="48">
        <f aca="true" t="shared" si="2" ref="T15:T23">G15+K15+O15+S15</f>
        <v>9331</v>
      </c>
      <c r="U15" s="49" t="s">
        <v>29</v>
      </c>
    </row>
    <row r="16" spans="1:21" s="50" customFormat="1" ht="22.5">
      <c r="A16" s="46"/>
      <c r="B16" s="51"/>
      <c r="C16" s="15" t="s">
        <v>39</v>
      </c>
      <c r="D16" s="57">
        <v>0</v>
      </c>
      <c r="E16" s="58">
        <v>0</v>
      </c>
      <c r="F16" s="58">
        <v>0</v>
      </c>
      <c r="G16" s="28">
        <f t="shared" si="0"/>
        <v>0</v>
      </c>
      <c r="H16" s="67">
        <v>0</v>
      </c>
      <c r="I16" s="58">
        <v>578</v>
      </c>
      <c r="J16" s="58">
        <v>384</v>
      </c>
      <c r="K16" s="28">
        <f>H16+I16+J16</f>
        <v>962</v>
      </c>
      <c r="L16" s="58">
        <v>181</v>
      </c>
      <c r="M16" s="58">
        <v>72</v>
      </c>
      <c r="N16" s="58">
        <v>17</v>
      </c>
      <c r="O16" s="28">
        <f>L16+M16+N16</f>
        <v>270</v>
      </c>
      <c r="P16" s="67">
        <v>53</v>
      </c>
      <c r="Q16" s="67">
        <v>50</v>
      </c>
      <c r="R16" s="58">
        <v>17</v>
      </c>
      <c r="S16" s="28">
        <f>P16+Q16+R16</f>
        <v>120</v>
      </c>
      <c r="T16" s="48">
        <f>G16+K16+O16+S16</f>
        <v>1352</v>
      </c>
      <c r="U16" s="49" t="s">
        <v>35</v>
      </c>
    </row>
    <row r="17" spans="1:21" s="50" customFormat="1" ht="12">
      <c r="A17" s="46"/>
      <c r="B17" s="51"/>
      <c r="C17" s="18" t="s">
        <v>14</v>
      </c>
      <c r="D17" s="34">
        <f>(D15+D16)/D11</f>
        <v>0.2988752008569898</v>
      </c>
      <c r="E17" s="34">
        <f>(E15+E16)/E11</f>
        <v>0.28870292887029286</v>
      </c>
      <c r="F17" s="34">
        <f>(F15+F16)/F11</f>
        <v>0.28672985781990523</v>
      </c>
      <c r="G17" s="32">
        <f>(G15+G16)/G11</f>
        <v>0.29213483146067415</v>
      </c>
      <c r="H17" s="34">
        <f>H15/H11</f>
        <v>0.7509090909090909</v>
      </c>
      <c r="I17" s="34">
        <f aca="true" t="shared" si="3" ref="I17:S17">(I15+I16)/(I11)</f>
        <v>0.3215174129353234</v>
      </c>
      <c r="J17" s="34">
        <f t="shared" si="3"/>
        <v>0.6796709460301633</v>
      </c>
      <c r="K17" s="32">
        <f t="shared" si="3"/>
        <v>0.553631410017168</v>
      </c>
      <c r="L17" s="34">
        <f t="shared" si="3"/>
        <v>0.4504347826086956</v>
      </c>
      <c r="M17" s="34">
        <f t="shared" si="3"/>
        <v>0.37510170870626525</v>
      </c>
      <c r="N17" s="34">
        <f t="shared" si="3"/>
        <v>0.5768535262206148</v>
      </c>
      <c r="O17" s="32">
        <f t="shared" si="3"/>
        <v>0.4439692044482464</v>
      </c>
      <c r="P17" s="72">
        <f t="shared" si="3"/>
        <v>0.7007874015748031</v>
      </c>
      <c r="Q17" s="72">
        <f t="shared" si="3"/>
        <v>0.6496815286624203</v>
      </c>
      <c r="R17" s="72">
        <f t="shared" si="3"/>
        <v>0.7755102040816326</v>
      </c>
      <c r="S17" s="32">
        <f t="shared" si="3"/>
        <v>0.7076566125290024</v>
      </c>
      <c r="T17" s="42">
        <f>(T15+T16)/(T11)</f>
        <v>0.48249853213495325</v>
      </c>
      <c r="U17" s="42" t="s">
        <v>31</v>
      </c>
    </row>
    <row r="18" spans="1:21" s="50" customFormat="1" ht="22.5">
      <c r="A18" s="46"/>
      <c r="B18" s="47"/>
      <c r="C18" s="14" t="s">
        <v>40</v>
      </c>
      <c r="D18" s="35">
        <f>D19+D22+D20+D23</f>
        <v>29295311</v>
      </c>
      <c r="E18" s="35">
        <f>E19+E22+E20+E23</f>
        <v>46811623</v>
      </c>
      <c r="F18" s="35">
        <f>F19+F22+F20+F23</f>
        <v>13206709</v>
      </c>
      <c r="G18" s="28">
        <f t="shared" si="0"/>
        <v>89313643</v>
      </c>
      <c r="H18" s="76">
        <f>H19+H22+H20+H23</f>
        <v>41665573</v>
      </c>
      <c r="I18" s="76">
        <f>I19+I22+I20+I23</f>
        <v>30892335.720000044</v>
      </c>
      <c r="J18" s="35">
        <f>J19+J22+J20+J23</f>
        <v>660459426.4200001</v>
      </c>
      <c r="K18" s="28">
        <f>H18+I18+J18</f>
        <v>733017335.1400001</v>
      </c>
      <c r="L18" s="35">
        <f>L19+L22+L20+L23</f>
        <v>77609271.38</v>
      </c>
      <c r="M18" s="35">
        <f>M19+M22+M20+M23</f>
        <v>151650314.19</v>
      </c>
      <c r="N18" s="35">
        <f>N19+N22+N20+N23</f>
        <v>107817283.78840001</v>
      </c>
      <c r="O18" s="28">
        <f>L18+M18+N18</f>
        <v>337076869.3584</v>
      </c>
      <c r="P18" s="35">
        <f>P19+P22+P20+P23</f>
        <v>116128929.52</v>
      </c>
      <c r="Q18" s="35">
        <f>Q19+Q22+Q20+Q23</f>
        <v>139400205.28</v>
      </c>
      <c r="R18" s="35">
        <f>R19+R22+R20+R23</f>
        <v>125727959.46000001</v>
      </c>
      <c r="S18" s="28">
        <f>P18+Q18+R18</f>
        <v>381257094.26</v>
      </c>
      <c r="T18" s="53">
        <f t="shared" si="2"/>
        <v>1540664941.7584002</v>
      </c>
      <c r="U18" s="49" t="s">
        <v>30</v>
      </c>
    </row>
    <row r="19" spans="1:21" s="50" customFormat="1" ht="33.75">
      <c r="A19" s="46"/>
      <c r="B19" s="51"/>
      <c r="C19" s="16" t="s">
        <v>41</v>
      </c>
      <c r="D19" s="37">
        <v>11725161</v>
      </c>
      <c r="E19" s="36">
        <v>10911846</v>
      </c>
      <c r="F19" s="37">
        <v>9408031</v>
      </c>
      <c r="G19" s="28">
        <f t="shared" si="0"/>
        <v>32045038</v>
      </c>
      <c r="H19" s="68">
        <v>3939609</v>
      </c>
      <c r="I19" s="37">
        <v>10494022</v>
      </c>
      <c r="J19" s="37">
        <v>127645190</v>
      </c>
      <c r="K19" s="28">
        <f>H19+I19+J19</f>
        <v>142078821</v>
      </c>
      <c r="L19" s="37">
        <v>14903290</v>
      </c>
      <c r="M19" s="35">
        <v>31254551.240000002</v>
      </c>
      <c r="N19" s="37">
        <v>20402992.2</v>
      </c>
      <c r="O19" s="28">
        <f>L19+M19+N19</f>
        <v>66560833.44</v>
      </c>
      <c r="P19" s="37">
        <v>42316503.4</v>
      </c>
      <c r="Q19" s="37">
        <v>39835225</v>
      </c>
      <c r="R19" s="37">
        <v>17157372</v>
      </c>
      <c r="S19" s="28">
        <f>P19+Q19+R19</f>
        <v>99309100.4</v>
      </c>
      <c r="T19" s="53">
        <f t="shared" si="2"/>
        <v>339993792.84000003</v>
      </c>
      <c r="U19" s="49" t="s">
        <v>30</v>
      </c>
    </row>
    <row r="20" spans="1:21" s="50" customFormat="1" ht="30" customHeight="1">
      <c r="A20" s="46"/>
      <c r="B20" s="51"/>
      <c r="C20" s="16" t="s">
        <v>42</v>
      </c>
      <c r="D20" s="37">
        <v>0</v>
      </c>
      <c r="E20" s="36">
        <v>0</v>
      </c>
      <c r="F20" s="37">
        <v>0</v>
      </c>
      <c r="G20" s="28">
        <f t="shared" si="0"/>
        <v>0</v>
      </c>
      <c r="H20" s="69">
        <v>0</v>
      </c>
      <c r="I20" s="37">
        <v>8279652.720000043</v>
      </c>
      <c r="J20" s="37">
        <v>7212885.840000002</v>
      </c>
      <c r="K20" s="28">
        <f>H20+I20+J20</f>
        <v>15492538.560000043</v>
      </c>
      <c r="L20" s="37">
        <v>3950213.4600000004</v>
      </c>
      <c r="M20" s="37">
        <v>1230279.9000000004</v>
      </c>
      <c r="N20" s="37">
        <v>133003.16999999998</v>
      </c>
      <c r="O20" s="28">
        <f>L20+M20+N20</f>
        <v>5313496.530000001</v>
      </c>
      <c r="P20" s="37">
        <v>486461.4900000001</v>
      </c>
      <c r="Q20" s="37">
        <v>805023.12</v>
      </c>
      <c r="R20" s="37">
        <v>162794.79000000004</v>
      </c>
      <c r="S20" s="28">
        <f>P20+Q20+R20</f>
        <v>1454279.4000000001</v>
      </c>
      <c r="T20" s="48">
        <f>G20+K20+O20+S20</f>
        <v>22260314.490000043</v>
      </c>
      <c r="U20" s="49" t="s">
        <v>30</v>
      </c>
    </row>
    <row r="21" spans="1:21" s="50" customFormat="1" ht="12">
      <c r="A21" s="46"/>
      <c r="B21" s="51"/>
      <c r="C21" s="19" t="s">
        <v>14</v>
      </c>
      <c r="D21" s="31">
        <f aca="true" t="shared" si="4" ref="D21:N21">(D19+D20)/D18</f>
        <v>0.4002401954360546</v>
      </c>
      <c r="E21" s="31">
        <f t="shared" si="4"/>
        <v>0.23310121078262977</v>
      </c>
      <c r="F21" s="31">
        <f t="shared" si="4"/>
        <v>0.7123675550055657</v>
      </c>
      <c r="G21" s="32">
        <f t="shared" si="4"/>
        <v>0.3587921948273905</v>
      </c>
      <c r="H21" s="31">
        <f t="shared" si="4"/>
        <v>0.09455309782971183</v>
      </c>
      <c r="I21" s="31">
        <f t="shared" si="4"/>
        <v>0.6077130227432352</v>
      </c>
      <c r="J21" s="31">
        <f t="shared" si="4"/>
        <v>0.2041882823461148</v>
      </c>
      <c r="K21" s="32">
        <f t="shared" si="4"/>
        <v>0.2149626646004289</v>
      </c>
      <c r="L21" s="31">
        <f t="shared" si="4"/>
        <v>0.2429284945568832</v>
      </c>
      <c r="M21" s="31">
        <f t="shared" si="4"/>
        <v>0.2142087955010784</v>
      </c>
      <c r="N21" s="31">
        <f t="shared" si="4"/>
        <v>0.19047034620445016</v>
      </c>
      <c r="O21" s="32">
        <f>(O19+O20)/O18</f>
        <v>0.213228306370613</v>
      </c>
      <c r="P21" s="71">
        <f>(P19+P20)/P18</f>
        <v>0.3685814126326582</v>
      </c>
      <c r="Q21" s="71">
        <f>(Q19+Q20)/Q18</f>
        <v>0.29153650124380937</v>
      </c>
      <c r="R21" s="71">
        <f>(R19+R20)/R18</f>
        <v>0.13775907017333214</v>
      </c>
      <c r="S21" s="32">
        <f>(S19+S20)/S18</f>
        <v>0.2642924717127597</v>
      </c>
      <c r="T21" s="42">
        <f>(T19+T20)/(T18)</f>
        <v>0.2351284159919614</v>
      </c>
      <c r="U21" s="52" t="s">
        <v>31</v>
      </c>
    </row>
    <row r="22" spans="1:21" s="50" customFormat="1" ht="26.25" customHeight="1">
      <c r="A22" s="46"/>
      <c r="B22" s="51"/>
      <c r="C22" s="16" t="s">
        <v>43</v>
      </c>
      <c r="D22" s="37">
        <v>17570150</v>
      </c>
      <c r="E22" s="36">
        <v>35899777</v>
      </c>
      <c r="F22" s="63">
        <v>3798678</v>
      </c>
      <c r="G22" s="28">
        <f t="shared" si="0"/>
        <v>57268605</v>
      </c>
      <c r="H22" s="36">
        <v>37725964</v>
      </c>
      <c r="I22" s="36">
        <v>9645212</v>
      </c>
      <c r="J22" s="36">
        <v>509780920</v>
      </c>
      <c r="K22" s="28">
        <f>H22+I22+J22</f>
        <v>557152096</v>
      </c>
      <c r="L22" s="36">
        <v>50173600</v>
      </c>
      <c r="M22" s="36">
        <v>117060296.17</v>
      </c>
      <c r="N22" s="36">
        <v>86949780.5284</v>
      </c>
      <c r="O22" s="28">
        <f>L22+M22+N22</f>
        <v>254183676.69840002</v>
      </c>
      <c r="P22" s="73">
        <v>72209000</v>
      </c>
      <c r="Q22" s="36">
        <v>96458940</v>
      </c>
      <c r="R22" s="36">
        <v>107538712.2</v>
      </c>
      <c r="S22" s="28">
        <f>P22+Q22+R22</f>
        <v>276206652.2</v>
      </c>
      <c r="T22" s="53">
        <f t="shared" si="2"/>
        <v>1144811029.8984</v>
      </c>
      <c r="U22" s="49" t="s">
        <v>30</v>
      </c>
    </row>
    <row r="23" spans="1:21" s="50" customFormat="1" ht="26.25" customHeight="1">
      <c r="A23" s="46"/>
      <c r="B23" s="51"/>
      <c r="C23" s="16" t="s">
        <v>44</v>
      </c>
      <c r="D23" s="59">
        <v>0</v>
      </c>
      <c r="E23" s="60">
        <v>0</v>
      </c>
      <c r="F23" s="60">
        <v>0</v>
      </c>
      <c r="G23" s="28">
        <f t="shared" si="0"/>
        <v>0</v>
      </c>
      <c r="H23" s="70">
        <v>0</v>
      </c>
      <c r="I23" s="60">
        <v>2473448.999999999</v>
      </c>
      <c r="J23" s="60">
        <v>15820430.58</v>
      </c>
      <c r="K23" s="28">
        <f>H23+I23+J23</f>
        <v>18293879.58</v>
      </c>
      <c r="L23" s="60">
        <v>8582167.920000002</v>
      </c>
      <c r="M23" s="60">
        <v>2105186.88</v>
      </c>
      <c r="N23" s="60">
        <v>331507.89</v>
      </c>
      <c r="O23" s="28">
        <f>L23+M23+N23</f>
        <v>11018862.690000001</v>
      </c>
      <c r="P23" s="70">
        <v>1116964.6300000001</v>
      </c>
      <c r="Q23" s="70">
        <v>2301017.16</v>
      </c>
      <c r="R23" s="60">
        <v>869080.4700000001</v>
      </c>
      <c r="S23" s="28">
        <f>P23+Q23+R23</f>
        <v>4287062.26</v>
      </c>
      <c r="T23" s="53">
        <f t="shared" si="2"/>
        <v>33599804.53</v>
      </c>
      <c r="U23" s="49" t="s">
        <v>30</v>
      </c>
    </row>
    <row r="24" spans="1:21" s="55" customFormat="1" ht="16.5" customHeight="1">
      <c r="A24" s="54"/>
      <c r="B24" s="47"/>
      <c r="C24" s="19" t="s">
        <v>14</v>
      </c>
      <c r="D24" s="41">
        <f>(D22+D23)/D18</f>
        <v>0.5997598045639454</v>
      </c>
      <c r="E24" s="41">
        <f>(E22+E23)/E18</f>
        <v>0.7668987892173702</v>
      </c>
      <c r="F24" s="41">
        <f>(F22+F23)/F18</f>
        <v>0.28763244499443424</v>
      </c>
      <c r="G24" s="38">
        <f>(G22+G23)/G18</f>
        <v>0.6412078051726096</v>
      </c>
      <c r="H24" s="41">
        <f aca="true" t="shared" si="5" ref="H24:N24">(H22+H23)/(H18)</f>
        <v>0.9054469021702881</v>
      </c>
      <c r="I24" s="41">
        <f t="shared" si="5"/>
        <v>0.3922869772567648</v>
      </c>
      <c r="J24" s="41">
        <f t="shared" si="5"/>
        <v>0.795811717653885</v>
      </c>
      <c r="K24" s="38">
        <f t="shared" si="5"/>
        <v>0.7850373353995711</v>
      </c>
      <c r="L24" s="41">
        <f t="shared" si="5"/>
        <v>0.7570715054431169</v>
      </c>
      <c r="M24" s="41">
        <f t="shared" si="5"/>
        <v>0.7857912044989216</v>
      </c>
      <c r="N24" s="41">
        <f t="shared" si="5"/>
        <v>0.8095296537955499</v>
      </c>
      <c r="O24" s="38">
        <f>(O22+O23)/(O18)</f>
        <v>0.7867716936293871</v>
      </c>
      <c r="P24" s="74">
        <f>(P22+P23)/(P18)</f>
        <v>0.6314185873673418</v>
      </c>
      <c r="Q24" s="74">
        <f>(Q22+Q23)/(Q18)</f>
        <v>0.7084634987561906</v>
      </c>
      <c r="R24" s="74">
        <f>(R22+R23)/(R18)</f>
        <v>0.8622409298266678</v>
      </c>
      <c r="S24" s="38">
        <f>(S22+S23)/(S18)</f>
        <v>0.7357075282872403</v>
      </c>
      <c r="T24" s="42">
        <f>(T22+T23)/(T18)</f>
        <v>0.7648715840080386</v>
      </c>
      <c r="U24" s="42" t="s">
        <v>31</v>
      </c>
    </row>
    <row r="25" spans="1:21" s="5" customFormat="1" ht="12">
      <c r="A25" s="13"/>
      <c r="B25" s="4"/>
      <c r="C25" s="8"/>
      <c r="D25" s="21"/>
      <c r="E25" s="21"/>
      <c r="F25" s="2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  <c r="U25" s="7"/>
    </row>
    <row r="26" spans="1:21" s="5" customFormat="1" ht="12.75">
      <c r="A26" s="13"/>
      <c r="B26" s="4"/>
      <c r="C26" s="11" t="s">
        <v>45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/>
      <c r="U26" s="7"/>
    </row>
    <row r="27" spans="1:21" s="5" customFormat="1" ht="12.75" customHeight="1">
      <c r="A27" s="13"/>
      <c r="B27" s="4"/>
      <c r="C27" s="77" t="s">
        <v>1</v>
      </c>
      <c r="D27" s="79" t="s">
        <v>2</v>
      </c>
      <c r="E27" s="79" t="s">
        <v>3</v>
      </c>
      <c r="F27" s="79" t="s">
        <v>4</v>
      </c>
      <c r="G27" s="79" t="s">
        <v>20</v>
      </c>
      <c r="H27" s="79" t="s">
        <v>5</v>
      </c>
      <c r="I27" s="79" t="s">
        <v>18</v>
      </c>
      <c r="J27" s="79" t="s">
        <v>7</v>
      </c>
      <c r="K27" s="79" t="s">
        <v>21</v>
      </c>
      <c r="L27" s="79" t="s">
        <v>17</v>
      </c>
      <c r="M27" s="79" t="s">
        <v>8</v>
      </c>
      <c r="N27" s="79" t="s">
        <v>9</v>
      </c>
      <c r="O27" s="79" t="s">
        <v>22</v>
      </c>
      <c r="P27" s="79" t="s">
        <v>19</v>
      </c>
      <c r="Q27" s="79" t="s">
        <v>11</v>
      </c>
      <c r="R27" s="79" t="s">
        <v>12</v>
      </c>
      <c r="S27" s="79" t="s">
        <v>23</v>
      </c>
      <c r="T27" s="79" t="s">
        <v>13</v>
      </c>
      <c r="U27" s="79" t="s">
        <v>15</v>
      </c>
    </row>
    <row r="28" spans="1:21" s="5" customFormat="1" ht="12.75" customHeight="1">
      <c r="A28" s="13"/>
      <c r="B28" s="4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1:21" s="5" customFormat="1" ht="12">
      <c r="A29" s="13"/>
      <c r="B29" s="4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1:21" s="5" customFormat="1" ht="51.75" customHeight="1">
      <c r="A30" s="13"/>
      <c r="B30" s="6"/>
      <c r="C30" s="20" t="s">
        <v>47</v>
      </c>
      <c r="D30" s="39">
        <f>D31+D32+D33+D34</f>
        <v>4900</v>
      </c>
      <c r="E30" s="39">
        <f>E31+E32+E33+E34</f>
        <v>5303</v>
      </c>
      <c r="F30" s="39">
        <f>F31+F32+F33+F34</f>
        <v>3918</v>
      </c>
      <c r="G30" s="40">
        <f>D30+E30+F30</f>
        <v>14121</v>
      </c>
      <c r="H30" s="39">
        <f>H31+H32+H33+H34</f>
        <v>2122</v>
      </c>
      <c r="I30" s="39">
        <f>I31+I32+I33+I34</f>
        <v>4452</v>
      </c>
      <c r="J30" s="39">
        <f>J31+J32+J33+J34</f>
        <v>11343</v>
      </c>
      <c r="K30" s="40">
        <f>H30+I30+J30</f>
        <v>17917</v>
      </c>
      <c r="L30" s="39">
        <f>L31+L32+L33+L34</f>
        <v>11747</v>
      </c>
      <c r="M30" s="39">
        <f>M31+M32+M33+M34</f>
        <v>14474</v>
      </c>
      <c r="N30" s="39">
        <f>N31+N32+N33+N34</f>
        <v>2244</v>
      </c>
      <c r="O30" s="40">
        <f>L30+M30+N30</f>
        <v>28465</v>
      </c>
      <c r="P30" s="39">
        <f>P31+P32+P33+P34</f>
        <v>6834</v>
      </c>
      <c r="Q30" s="39">
        <f>Q31+Q32+Q33+Q34</f>
        <v>1018</v>
      </c>
      <c r="R30" s="39">
        <f>R31+R32+R33+R34</f>
        <v>5296</v>
      </c>
      <c r="S30" s="40">
        <f>+P30+Q30+R30</f>
        <v>13148</v>
      </c>
      <c r="T30" s="44">
        <f>G30+K30+O30+S30</f>
        <v>73651</v>
      </c>
      <c r="U30" s="45" t="s">
        <v>32</v>
      </c>
    </row>
    <row r="31" spans="1:21" s="5" customFormat="1" ht="36.75" customHeight="1">
      <c r="A31" s="13"/>
      <c r="B31" s="7"/>
      <c r="C31" s="16" t="s">
        <v>25</v>
      </c>
      <c r="D31" s="39">
        <v>3370</v>
      </c>
      <c r="E31" s="39">
        <v>3765</v>
      </c>
      <c r="F31" s="39">
        <v>1480</v>
      </c>
      <c r="G31" s="40">
        <f>D31+E31+F31</f>
        <v>8615</v>
      </c>
      <c r="H31" s="39">
        <v>1255</v>
      </c>
      <c r="I31" s="39">
        <v>3298</v>
      </c>
      <c r="J31" s="39">
        <v>7476</v>
      </c>
      <c r="K31" s="40">
        <f>H31+I31+J31</f>
        <v>12029</v>
      </c>
      <c r="L31" s="39">
        <v>7831</v>
      </c>
      <c r="M31" s="39">
        <v>4721</v>
      </c>
      <c r="N31" s="39">
        <v>462</v>
      </c>
      <c r="O31" s="40">
        <f>L31+M31+N31</f>
        <v>13014</v>
      </c>
      <c r="P31" s="39">
        <v>2254</v>
      </c>
      <c r="Q31" s="39">
        <v>0</v>
      </c>
      <c r="R31" s="39">
        <v>4863</v>
      </c>
      <c r="S31" s="40">
        <f>+P31+Q31+R31</f>
        <v>7117</v>
      </c>
      <c r="T31" s="44">
        <f>G31+K31+O31+S31</f>
        <v>40775</v>
      </c>
      <c r="U31" s="45" t="s">
        <v>32</v>
      </c>
    </row>
    <row r="32" spans="1:24" s="5" customFormat="1" ht="36.75" customHeight="1">
      <c r="A32" s="13"/>
      <c r="B32" s="7"/>
      <c r="C32" s="16" t="s">
        <v>27</v>
      </c>
      <c r="D32" s="39">
        <v>1530</v>
      </c>
      <c r="E32" s="39">
        <v>1538</v>
      </c>
      <c r="F32" s="39">
        <v>2438</v>
      </c>
      <c r="G32" s="40">
        <f>D32+E32+F32</f>
        <v>5506</v>
      </c>
      <c r="H32" s="39">
        <v>867</v>
      </c>
      <c r="I32" s="39">
        <v>1154</v>
      </c>
      <c r="J32" s="39">
        <v>3867</v>
      </c>
      <c r="K32" s="40">
        <f>H32+I32+J32</f>
        <v>5888</v>
      </c>
      <c r="L32" s="39">
        <v>3916</v>
      </c>
      <c r="M32" s="39">
        <v>9753</v>
      </c>
      <c r="N32" s="39">
        <v>1771</v>
      </c>
      <c r="O32" s="40">
        <f>L32+M32+N32</f>
        <v>15440</v>
      </c>
      <c r="P32" s="39">
        <v>4466</v>
      </c>
      <c r="Q32" s="39">
        <v>977</v>
      </c>
      <c r="R32" s="39">
        <v>433</v>
      </c>
      <c r="S32" s="40">
        <f>+P32+Q32+R32</f>
        <v>5876</v>
      </c>
      <c r="T32" s="44">
        <f>G32+K32+O32+S32</f>
        <v>32710</v>
      </c>
      <c r="U32" s="45" t="s">
        <v>32</v>
      </c>
      <c r="X32" s="56"/>
    </row>
    <row r="33" spans="1:21" s="5" customFormat="1" ht="49.5" customHeight="1">
      <c r="A33" s="13"/>
      <c r="B33" s="6"/>
      <c r="C33" s="16" t="s">
        <v>28</v>
      </c>
      <c r="D33" s="39">
        <v>0</v>
      </c>
      <c r="E33" s="39">
        <v>0</v>
      </c>
      <c r="F33" s="39">
        <v>0</v>
      </c>
      <c r="G33" s="40">
        <f>D33+E33+F33</f>
        <v>0</v>
      </c>
      <c r="H33" s="39">
        <v>0</v>
      </c>
      <c r="I33" s="39">
        <v>0</v>
      </c>
      <c r="J33" s="39">
        <v>0</v>
      </c>
      <c r="K33" s="40">
        <f>H33+I33+J33</f>
        <v>0</v>
      </c>
      <c r="L33" s="39">
        <v>0</v>
      </c>
      <c r="M33" s="39">
        <v>0</v>
      </c>
      <c r="N33" s="39">
        <v>5</v>
      </c>
      <c r="O33" s="40">
        <f>L33+M33+N33</f>
        <v>5</v>
      </c>
      <c r="P33" s="39">
        <v>0</v>
      </c>
      <c r="Q33" s="39">
        <v>41</v>
      </c>
      <c r="R33" s="39">
        <v>0</v>
      </c>
      <c r="S33" s="40">
        <f>+P33+Q33+R33</f>
        <v>41</v>
      </c>
      <c r="T33" s="44">
        <f>G33+K33+O33+S33</f>
        <v>46</v>
      </c>
      <c r="U33" s="45" t="s">
        <v>32</v>
      </c>
    </row>
    <row r="34" spans="1:21" s="5" customFormat="1" ht="36.75" customHeight="1">
      <c r="A34" s="13"/>
      <c r="B34" s="7"/>
      <c r="C34" s="16" t="s">
        <v>26</v>
      </c>
      <c r="D34" s="39">
        <v>0</v>
      </c>
      <c r="E34" s="39">
        <v>0</v>
      </c>
      <c r="F34" s="39">
        <v>0</v>
      </c>
      <c r="G34" s="40">
        <f>D34+E34+F34</f>
        <v>0</v>
      </c>
      <c r="H34" s="39">
        <v>0</v>
      </c>
      <c r="I34" s="39">
        <v>0</v>
      </c>
      <c r="J34" s="39">
        <v>0</v>
      </c>
      <c r="K34" s="40">
        <f>H34+I34+J34</f>
        <v>0</v>
      </c>
      <c r="L34" s="39">
        <v>0</v>
      </c>
      <c r="M34" s="39">
        <v>0</v>
      </c>
      <c r="N34" s="39">
        <v>6</v>
      </c>
      <c r="O34" s="40">
        <f>L34+M34+N34</f>
        <v>6</v>
      </c>
      <c r="P34" s="39">
        <v>114</v>
      </c>
      <c r="Q34" s="39">
        <v>0</v>
      </c>
      <c r="R34" s="39">
        <v>0</v>
      </c>
      <c r="S34" s="40">
        <f>+P34+Q34+R34</f>
        <v>114</v>
      </c>
      <c r="T34" s="44">
        <f>G34+K34+O34+S34</f>
        <v>120</v>
      </c>
      <c r="U34" s="45" t="s">
        <v>33</v>
      </c>
    </row>
    <row r="35" spans="1:23" s="5" customFormat="1" ht="12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0</v>
      </c>
      <c r="S35" s="4"/>
      <c r="T35" s="7"/>
      <c r="U35" s="7"/>
      <c r="V35" s="13"/>
      <c r="W35" s="13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</sheetData>
  <sheetProtection/>
  <mergeCells count="40">
    <mergeCell ref="G8:G10"/>
    <mergeCell ref="G27:G29"/>
    <mergeCell ref="K8:K10"/>
    <mergeCell ref="K27:K29"/>
    <mergeCell ref="N8:N10"/>
    <mergeCell ref="N27:N29"/>
    <mergeCell ref="T27:T29"/>
    <mergeCell ref="U27:U29"/>
    <mergeCell ref="J27:J29"/>
    <mergeCell ref="L27:L29"/>
    <mergeCell ref="M27:M29"/>
    <mergeCell ref="O27:O29"/>
    <mergeCell ref="P27:P29"/>
    <mergeCell ref="T8:T10"/>
    <mergeCell ref="U8:U10"/>
    <mergeCell ref="D27:D29"/>
    <mergeCell ref="E27:E29"/>
    <mergeCell ref="F27:F29"/>
    <mergeCell ref="H27:H29"/>
    <mergeCell ref="Q27:Q29"/>
    <mergeCell ref="R27:R29"/>
    <mergeCell ref="S27:S29"/>
    <mergeCell ref="O8:O10"/>
    <mergeCell ref="R8:R10"/>
    <mergeCell ref="S8:S10"/>
    <mergeCell ref="H8:H10"/>
    <mergeCell ref="I8:I10"/>
    <mergeCell ref="I27:I29"/>
    <mergeCell ref="L8:L10"/>
    <mergeCell ref="M8:M10"/>
    <mergeCell ref="C8:C10"/>
    <mergeCell ref="C27:C29"/>
    <mergeCell ref="J8:J10"/>
    <mergeCell ref="B2:U2"/>
    <mergeCell ref="B3:U3"/>
    <mergeCell ref="Q8:Q10"/>
    <mergeCell ref="D8:D10"/>
    <mergeCell ref="E8:E10"/>
    <mergeCell ref="F8:F10"/>
    <mergeCell ref="P8:P10"/>
  </mergeCells>
  <printOptions horizontalCentered="1"/>
  <pageMargins left="0.3937007874015748" right="0.3937007874015748" top="0.5905511811023623" bottom="0.5905511811023623" header="0.31496062992125984" footer="0.31496062992125984"/>
  <pageSetup fitToHeight="2" fitToWidth="2" horizontalDpi="600" verticalDpi="600" orientation="landscape" paperSize="5" scale="85" r:id="rId2"/>
  <headerFooter alignWithMargins="0">
    <oddHeader>&amp;R&amp;8F CRCT 04  VER-10</oddHeader>
    <oddFooter>&amp;R&amp;8UM: MZO-18</oddFooter>
  </headerFooter>
  <ignoredErrors>
    <ignoredError sqref="O30 O21 O17 O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Fondo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Eugenia Durand Amaya</dc:creator>
  <cp:keywords/>
  <dc:description/>
  <cp:lastModifiedBy>Irma Marin Rubio</cp:lastModifiedBy>
  <cp:lastPrinted>2020-10-07T17:32:07Z</cp:lastPrinted>
  <dcterms:created xsi:type="dcterms:W3CDTF">2005-09-14T15:42:12Z</dcterms:created>
  <dcterms:modified xsi:type="dcterms:W3CDTF">2021-01-15T19:30:17Z</dcterms:modified>
  <cp:category/>
  <cp:version/>
  <cp:contentType/>
  <cp:contentStatus/>
</cp:coreProperties>
</file>